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русск" sheetId="1" r:id="rId1"/>
    <sheet name="литер" sheetId="2" r:id="rId2"/>
    <sheet name="Лист1" sheetId="3" r:id="rId3"/>
    <sheet name="Лист2" sheetId="4" r:id="rId4"/>
  </sheets>
  <definedNames/>
  <calcPr fullCalcOnLoad="1"/>
</workbook>
</file>

<file path=xl/sharedStrings.xml><?xml version="1.0" encoding="utf-8"?>
<sst xmlns="http://schemas.openxmlformats.org/spreadsheetml/2006/main" count="166" uniqueCount="70">
  <si>
    <t>N/N</t>
  </si>
  <si>
    <t>Ф.И.О.учителя</t>
  </si>
  <si>
    <t>Класс</t>
  </si>
  <si>
    <t>Кол-во уч.</t>
  </si>
  <si>
    <t>н/а</t>
  </si>
  <si>
    <t>н/а по бол.</t>
  </si>
  <si>
    <t>Оценки</t>
  </si>
  <si>
    <t>Прохождение программы</t>
  </si>
  <si>
    <t>по программе</t>
  </si>
  <si>
    <t>Дано</t>
  </si>
  <si>
    <t>Причины невыполнения программы</t>
  </si>
  <si>
    <t>1.</t>
  </si>
  <si>
    <t>5а</t>
  </si>
  <si>
    <t>% успев.</t>
  </si>
  <si>
    <t>Сред. балл</t>
  </si>
  <si>
    <t>% кач.   знаний</t>
  </si>
  <si>
    <t>5б</t>
  </si>
  <si>
    <t>2.</t>
  </si>
  <si>
    <t>5.</t>
  </si>
  <si>
    <t>6.</t>
  </si>
  <si>
    <t>7.</t>
  </si>
  <si>
    <t>6а</t>
  </si>
  <si>
    <t>4.</t>
  </si>
  <si>
    <t>9.</t>
  </si>
  <si>
    <t>8.</t>
  </si>
  <si>
    <t>7а</t>
  </si>
  <si>
    <t>7б</t>
  </si>
  <si>
    <t>11.</t>
  </si>
  <si>
    <t>13.</t>
  </si>
  <si>
    <t>14.</t>
  </si>
  <si>
    <t>8а</t>
  </si>
  <si>
    <t>15.</t>
  </si>
  <si>
    <t>9а</t>
  </si>
  <si>
    <t>9б</t>
  </si>
  <si>
    <t>Итого по пятым кл.</t>
  </si>
  <si>
    <t>Итого по шестым кл.</t>
  </si>
  <si>
    <t>Итого по седьмым кл.</t>
  </si>
  <si>
    <t>Итого по девятым  кл.</t>
  </si>
  <si>
    <t>Итого по восьмым  кл.</t>
  </si>
  <si>
    <t>5в</t>
  </si>
  <si>
    <t>6б</t>
  </si>
  <si>
    <t>6в</t>
  </si>
  <si>
    <t>7к</t>
  </si>
  <si>
    <t>8к</t>
  </si>
  <si>
    <t>10.</t>
  </si>
  <si>
    <t>Предмет:  русский язык</t>
  </si>
  <si>
    <t>Губанова Т.А.</t>
  </si>
  <si>
    <t>Лаврентьева М.Н.</t>
  </si>
  <si>
    <t>9к</t>
  </si>
  <si>
    <t>Донская О.И</t>
  </si>
  <si>
    <t>Всего по МО русский язык</t>
  </si>
  <si>
    <t>Кузьмина О.И</t>
  </si>
  <si>
    <t>Лаптиёва Л.Н.</t>
  </si>
  <si>
    <t>5г</t>
  </si>
  <si>
    <t>8б</t>
  </si>
  <si>
    <t>6г</t>
  </si>
  <si>
    <t>Предмет: литература</t>
  </si>
  <si>
    <t>итого по третьей ступени</t>
  </si>
  <si>
    <t>10к</t>
  </si>
  <si>
    <t>11к</t>
  </si>
  <si>
    <t>Всего по МО литература</t>
  </si>
  <si>
    <t>итого по 3 ступени</t>
  </si>
  <si>
    <t>Всего по МО:</t>
  </si>
  <si>
    <t>Всего по русскому языку:</t>
  </si>
  <si>
    <t>б/л</t>
  </si>
  <si>
    <t>всего по литературе</t>
  </si>
  <si>
    <t>Всего по ЛВС</t>
  </si>
  <si>
    <t>Анализ итогов успеваемости за год 2014-15 уч.г.</t>
  </si>
  <si>
    <t>б\л</t>
  </si>
  <si>
    <t>Итого по школе за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</si>
</sst>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0.0;[Red]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6"/>
      <name val="Arial Cyr"/>
      <family val="2"/>
    </font>
    <font>
      <sz val="5"/>
      <name val="Arial Cyr"/>
      <family val="2"/>
    </font>
    <font>
      <sz val="4.5"/>
      <name val="Arial Cyr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3" xfId="0" applyFont="1" applyFill="1" applyBorder="1" applyAlignment="1">
      <alignment horizontal="left"/>
    </xf>
    <xf numFmtId="0" fontId="5" fillId="33" borderId="14" xfId="0" applyFont="1" applyFill="1" applyBorder="1" applyAlignment="1">
      <alignment horizontal="left"/>
    </xf>
    <xf numFmtId="0" fontId="5" fillId="33" borderId="15" xfId="0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9" fontId="4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9" fontId="6" fillId="34" borderId="10" xfId="0" applyNumberFormat="1" applyFont="1" applyFill="1" applyBorder="1" applyAlignment="1">
      <alignment horizontal="center"/>
    </xf>
    <xf numFmtId="165" fontId="6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9" fontId="5" fillId="33" borderId="1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1" fontId="5" fillId="10" borderId="10" xfId="0" applyNumberFormat="1" applyFont="1" applyFill="1" applyBorder="1" applyAlignment="1">
      <alignment horizontal="center"/>
    </xf>
    <xf numFmtId="0" fontId="5" fillId="10" borderId="10" xfId="0" applyFont="1" applyFill="1" applyBorder="1" applyAlignment="1">
      <alignment horizontal="center"/>
    </xf>
    <xf numFmtId="9" fontId="5" fillId="10" borderId="10" xfId="0" applyNumberFormat="1" applyFont="1" applyFill="1" applyBorder="1" applyAlignment="1">
      <alignment horizontal="center"/>
    </xf>
    <xf numFmtId="165" fontId="5" fillId="10" borderId="10" xfId="0" applyNumberFormat="1" applyFont="1" applyFill="1" applyBorder="1" applyAlignment="1">
      <alignment horizontal="center"/>
    </xf>
    <xf numFmtId="0" fontId="6" fillId="10" borderId="10" xfId="0" applyFont="1" applyFill="1" applyBorder="1" applyAlignment="1">
      <alignment/>
    </xf>
    <xf numFmtId="0" fontId="6" fillId="10" borderId="13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1" fontId="5" fillId="19" borderId="16" xfId="0" applyNumberFormat="1" applyFont="1" applyFill="1" applyBorder="1" applyAlignment="1">
      <alignment horizontal="center"/>
    </xf>
    <xf numFmtId="0" fontId="5" fillId="19" borderId="16" xfId="0" applyFont="1" applyFill="1" applyBorder="1" applyAlignment="1">
      <alignment horizontal="center"/>
    </xf>
    <xf numFmtId="9" fontId="5" fillId="19" borderId="16" xfId="0" applyNumberFormat="1" applyFont="1" applyFill="1" applyBorder="1" applyAlignment="1">
      <alignment horizontal="center"/>
    </xf>
    <xf numFmtId="165" fontId="5" fillId="19" borderId="16" xfId="0" applyNumberFormat="1" applyFont="1" applyFill="1" applyBorder="1" applyAlignment="1">
      <alignment horizontal="center"/>
    </xf>
    <xf numFmtId="0" fontId="6" fillId="19" borderId="16" xfId="0" applyFont="1" applyFill="1" applyBorder="1" applyAlignment="1">
      <alignment/>
    </xf>
    <xf numFmtId="1" fontId="5" fillId="35" borderId="10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1" fillId="34" borderId="13" xfId="0" applyFont="1" applyFill="1" applyBorder="1" applyAlignment="1">
      <alignment horizontal="center"/>
    </xf>
    <xf numFmtId="0" fontId="11" fillId="34" borderId="14" xfId="0" applyFont="1" applyFill="1" applyBorder="1" applyAlignment="1">
      <alignment horizontal="center"/>
    </xf>
    <xf numFmtId="0" fontId="11" fillId="34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10" borderId="13" xfId="0" applyFont="1" applyFill="1" applyBorder="1" applyAlignment="1">
      <alignment horizontal="left"/>
    </xf>
    <xf numFmtId="0" fontId="11" fillId="10" borderId="14" xfId="0" applyFont="1" applyFill="1" applyBorder="1" applyAlignment="1">
      <alignment horizontal="left"/>
    </xf>
    <xf numFmtId="0" fontId="11" fillId="10" borderId="15" xfId="0" applyFont="1" applyFill="1" applyBorder="1" applyAlignment="1">
      <alignment horizontal="left"/>
    </xf>
    <xf numFmtId="0" fontId="6" fillId="10" borderId="13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/>
    </xf>
    <xf numFmtId="0" fontId="11" fillId="35" borderId="13" xfId="0" applyFont="1" applyFill="1" applyBorder="1" applyAlignment="1">
      <alignment horizontal="left"/>
    </xf>
    <xf numFmtId="0" fontId="11" fillId="35" borderId="14" xfId="0" applyFont="1" applyFill="1" applyBorder="1" applyAlignment="1">
      <alignment horizontal="left"/>
    </xf>
    <xf numFmtId="0" fontId="11" fillId="35" borderId="15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0" fillId="10" borderId="13" xfId="0" applyFill="1" applyBorder="1" applyAlignment="1">
      <alignment horizontal="center"/>
    </xf>
    <xf numFmtId="0" fontId="0" fillId="10" borderId="15" xfId="0" applyFill="1" applyBorder="1" applyAlignment="1">
      <alignment horizontal="center"/>
    </xf>
    <xf numFmtId="0" fontId="6" fillId="19" borderId="17" xfId="0" applyFont="1" applyFill="1" applyBorder="1" applyAlignment="1">
      <alignment horizontal="center"/>
    </xf>
    <xf numFmtId="0" fontId="6" fillId="19" borderId="16" xfId="0" applyFont="1" applyFill="1" applyBorder="1" applyAlignment="1">
      <alignment horizontal="center"/>
    </xf>
    <xf numFmtId="0" fontId="6" fillId="19" borderId="18" xfId="0" applyFont="1" applyFill="1" applyBorder="1" applyAlignment="1">
      <alignment horizontal="center"/>
    </xf>
    <xf numFmtId="0" fontId="6" fillId="19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view="pageLayout" zoomScaleNormal="75" zoomScaleSheetLayoutView="100" workbookViewId="0" topLeftCell="A22">
      <selection activeCell="N42" sqref="N42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8.75390625" style="0" customWidth="1"/>
    <col min="4" max="4" width="7.75390625" style="0" customWidth="1"/>
    <col min="5" max="5" width="6.00390625" style="0" customWidth="1"/>
    <col min="6" max="6" width="5.875" style="0" customWidth="1"/>
    <col min="7" max="7" width="6.00390625" style="0" customWidth="1"/>
    <col min="8" max="8" width="3.75390625" style="0" customWidth="1"/>
    <col min="9" max="9" width="4.25390625" style="0" customWidth="1"/>
    <col min="10" max="10" width="6.00390625" style="0" customWidth="1"/>
    <col min="11" max="11" width="9.25390625" style="0" customWidth="1"/>
    <col min="12" max="12" width="7.75390625" style="0" customWidth="1"/>
    <col min="13" max="13" width="5.125" style="0" customWidth="1"/>
    <col min="14" max="14" width="10.25390625" style="0" customWidth="1"/>
    <col min="15" max="15" width="11.625" style="0" customWidth="1"/>
    <col min="16" max="16" width="28.00390625" style="0" customWidth="1"/>
  </cols>
  <sheetData>
    <row r="1" spans="1:16" ht="23.25" customHeight="1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 customHeight="1">
      <c r="A3" s="53" t="s">
        <v>45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22.5" customHeight="1">
      <c r="A4" s="12" t="s">
        <v>0</v>
      </c>
      <c r="B4" s="12" t="s">
        <v>1</v>
      </c>
      <c r="C4" s="12" t="s">
        <v>2</v>
      </c>
      <c r="D4" s="14" t="s">
        <v>3</v>
      </c>
      <c r="E4" s="2" t="s">
        <v>6</v>
      </c>
      <c r="F4" s="2"/>
      <c r="G4" s="2"/>
      <c r="H4" s="2"/>
      <c r="I4" s="15" t="s">
        <v>4</v>
      </c>
      <c r="J4" s="15" t="s">
        <v>5</v>
      </c>
      <c r="K4" s="15" t="s">
        <v>13</v>
      </c>
      <c r="L4" s="16" t="s">
        <v>15</v>
      </c>
      <c r="M4" s="16" t="s">
        <v>14</v>
      </c>
      <c r="N4" s="56" t="s">
        <v>7</v>
      </c>
      <c r="O4" s="57"/>
      <c r="P4" s="11" t="s">
        <v>10</v>
      </c>
    </row>
    <row r="5" spans="1:16" ht="17.25" customHeight="1">
      <c r="A5" s="13"/>
      <c r="B5" s="13"/>
      <c r="C5" s="13"/>
      <c r="D5" s="13"/>
      <c r="E5" s="1">
        <v>5</v>
      </c>
      <c r="F5" s="1">
        <v>4</v>
      </c>
      <c r="G5" s="1">
        <v>3</v>
      </c>
      <c r="H5" s="1">
        <v>2</v>
      </c>
      <c r="I5" s="13"/>
      <c r="J5" s="13"/>
      <c r="K5" s="13"/>
      <c r="L5" s="13"/>
      <c r="M5" s="13"/>
      <c r="N5" s="1" t="s">
        <v>8</v>
      </c>
      <c r="O5" s="2" t="s">
        <v>9</v>
      </c>
      <c r="P5" s="11"/>
    </row>
    <row r="6" spans="1:16" ht="14.25">
      <c r="A6" s="3" t="s">
        <v>11</v>
      </c>
      <c r="B6" s="3" t="s">
        <v>47</v>
      </c>
      <c r="C6" s="4" t="s">
        <v>12</v>
      </c>
      <c r="D6" s="4">
        <v>24</v>
      </c>
      <c r="E6" s="4">
        <v>1</v>
      </c>
      <c r="F6" s="4">
        <v>12</v>
      </c>
      <c r="G6" s="4">
        <v>11</v>
      </c>
      <c r="H6" s="4"/>
      <c r="I6" s="4"/>
      <c r="J6" s="4"/>
      <c r="K6" s="5">
        <f aca="true" t="shared" si="0" ref="K6:K18">(E6+F6+G6)/D6</f>
        <v>1</v>
      </c>
      <c r="L6" s="5">
        <f aca="true" t="shared" si="1" ref="L6:L22">(F6+E6)/D6</f>
        <v>0.5416666666666666</v>
      </c>
      <c r="M6" s="6">
        <f aca="true" t="shared" si="2" ref="M6:M19">(E6*5+F6*4+G6*3+H6*2)/D6</f>
        <v>3.5833333333333335</v>
      </c>
      <c r="N6" s="4">
        <v>204</v>
      </c>
      <c r="O6" s="4">
        <v>204</v>
      </c>
      <c r="P6" s="3"/>
    </row>
    <row r="7" spans="1:16" ht="14.25">
      <c r="A7" s="3" t="s">
        <v>17</v>
      </c>
      <c r="B7" s="3" t="s">
        <v>49</v>
      </c>
      <c r="C7" s="4" t="s">
        <v>16</v>
      </c>
      <c r="D7" s="4">
        <v>26</v>
      </c>
      <c r="E7" s="4">
        <v>2</v>
      </c>
      <c r="F7" s="4">
        <v>7</v>
      </c>
      <c r="G7" s="4">
        <v>17</v>
      </c>
      <c r="H7" s="4"/>
      <c r="I7" s="4"/>
      <c r="J7" s="4"/>
      <c r="K7" s="5">
        <f t="shared" si="0"/>
        <v>1</v>
      </c>
      <c r="L7" s="5">
        <f t="shared" si="1"/>
        <v>0.34615384615384615</v>
      </c>
      <c r="M7" s="6">
        <f t="shared" si="2"/>
        <v>3.423076923076923</v>
      </c>
      <c r="N7" s="4">
        <v>204</v>
      </c>
      <c r="O7" s="4">
        <v>190</v>
      </c>
      <c r="P7" s="3" t="s">
        <v>68</v>
      </c>
    </row>
    <row r="8" spans="1:16" ht="14.25">
      <c r="A8" s="3">
        <v>3</v>
      </c>
      <c r="B8" s="3" t="s">
        <v>46</v>
      </c>
      <c r="C8" s="4" t="s">
        <v>53</v>
      </c>
      <c r="D8" s="4">
        <v>13</v>
      </c>
      <c r="E8" s="4">
        <v>0</v>
      </c>
      <c r="F8" s="4">
        <v>4</v>
      </c>
      <c r="G8" s="4">
        <v>9</v>
      </c>
      <c r="H8" s="4"/>
      <c r="I8" s="4"/>
      <c r="J8" s="4"/>
      <c r="K8" s="5">
        <f t="shared" si="0"/>
        <v>1</v>
      </c>
      <c r="L8" s="5">
        <f t="shared" si="1"/>
        <v>0.3076923076923077</v>
      </c>
      <c r="M8" s="6">
        <f t="shared" si="2"/>
        <v>3.3076923076923075</v>
      </c>
      <c r="N8" s="4">
        <v>170</v>
      </c>
      <c r="O8" s="4">
        <v>165</v>
      </c>
      <c r="P8" s="3" t="s">
        <v>68</v>
      </c>
    </row>
    <row r="9" spans="1:16" ht="14.25">
      <c r="A9" s="3">
        <v>4</v>
      </c>
      <c r="B9" s="3" t="s">
        <v>47</v>
      </c>
      <c r="C9" s="4" t="s">
        <v>39</v>
      </c>
      <c r="D9" s="4">
        <v>25</v>
      </c>
      <c r="E9" s="4">
        <v>3</v>
      </c>
      <c r="F9" s="4">
        <v>11</v>
      </c>
      <c r="G9" s="4">
        <v>11</v>
      </c>
      <c r="H9" s="4"/>
      <c r="I9" s="4"/>
      <c r="J9" s="4"/>
      <c r="K9" s="5">
        <f t="shared" si="0"/>
        <v>1</v>
      </c>
      <c r="L9" s="5">
        <f t="shared" si="1"/>
        <v>0.56</v>
      </c>
      <c r="M9" s="6">
        <f t="shared" si="2"/>
        <v>3.68</v>
      </c>
      <c r="N9" s="4">
        <v>204</v>
      </c>
      <c r="O9" s="4">
        <v>204</v>
      </c>
      <c r="P9" s="3"/>
    </row>
    <row r="10" spans="1:16" ht="14.25" customHeight="1">
      <c r="A10" s="21" t="s">
        <v>34</v>
      </c>
      <c r="B10" s="22"/>
      <c r="C10" s="23"/>
      <c r="D10" s="18">
        <f>D6+D7+D8+D9</f>
        <v>88</v>
      </c>
      <c r="E10" s="18">
        <f>E6+E7+E8+E9</f>
        <v>6</v>
      </c>
      <c r="F10" s="18">
        <f>F6+F7+F8+F9</f>
        <v>34</v>
      </c>
      <c r="G10" s="18">
        <f>G6+G7+G8+G9</f>
        <v>48</v>
      </c>
      <c r="H10" s="20"/>
      <c r="I10" s="20"/>
      <c r="J10" s="19"/>
      <c r="K10" s="31">
        <f t="shared" si="0"/>
        <v>1</v>
      </c>
      <c r="L10" s="31">
        <f t="shared" si="1"/>
        <v>0.45454545454545453</v>
      </c>
      <c r="M10" s="32">
        <f t="shared" si="2"/>
        <v>3.522727272727273</v>
      </c>
      <c r="N10" s="20">
        <f>SUM(N6,N7,N8,N9)</f>
        <v>782</v>
      </c>
      <c r="O10" s="20">
        <f>SUM(O6,O7,O8,O9)</f>
        <v>763</v>
      </c>
      <c r="P10" s="20"/>
    </row>
    <row r="11" spans="1:16" ht="14.25">
      <c r="A11" s="7">
        <v>5</v>
      </c>
      <c r="B11" s="3" t="s">
        <v>52</v>
      </c>
      <c r="C11" s="8" t="s">
        <v>21</v>
      </c>
      <c r="D11" s="8">
        <v>28</v>
      </c>
      <c r="E11" s="4">
        <v>3</v>
      </c>
      <c r="F11" s="8">
        <v>13</v>
      </c>
      <c r="G11" s="8">
        <v>12</v>
      </c>
      <c r="H11" s="4"/>
      <c r="I11" s="4"/>
      <c r="J11" s="4"/>
      <c r="K11" s="5">
        <f t="shared" si="0"/>
        <v>1</v>
      </c>
      <c r="L11" s="5">
        <f t="shared" si="1"/>
        <v>0.5714285714285714</v>
      </c>
      <c r="M11" s="6">
        <f t="shared" si="2"/>
        <v>3.6785714285714284</v>
      </c>
      <c r="N11" s="4">
        <v>204</v>
      </c>
      <c r="O11" s="4">
        <v>198</v>
      </c>
      <c r="P11" s="3" t="s">
        <v>68</v>
      </c>
    </row>
    <row r="12" spans="1:16" ht="14.25">
      <c r="A12" s="7">
        <v>6</v>
      </c>
      <c r="B12" s="3" t="s">
        <v>52</v>
      </c>
      <c r="C12" s="4" t="s">
        <v>40</v>
      </c>
      <c r="D12" s="8">
        <v>24</v>
      </c>
      <c r="E12" s="4">
        <v>4</v>
      </c>
      <c r="F12" s="4">
        <v>8</v>
      </c>
      <c r="G12" s="4">
        <v>12</v>
      </c>
      <c r="H12" s="4"/>
      <c r="I12" s="4"/>
      <c r="J12" s="4"/>
      <c r="K12" s="5">
        <f t="shared" si="0"/>
        <v>1</v>
      </c>
      <c r="L12" s="5">
        <f t="shared" si="1"/>
        <v>0.5</v>
      </c>
      <c r="M12" s="6">
        <f t="shared" si="2"/>
        <v>3.6666666666666665</v>
      </c>
      <c r="N12" s="4">
        <v>204</v>
      </c>
      <c r="O12" s="4">
        <v>196</v>
      </c>
      <c r="P12" s="3" t="s">
        <v>68</v>
      </c>
    </row>
    <row r="13" spans="1:16" ht="14.25">
      <c r="A13" s="3">
        <v>7</v>
      </c>
      <c r="B13" s="3" t="s">
        <v>51</v>
      </c>
      <c r="C13" s="4" t="s">
        <v>41</v>
      </c>
      <c r="D13" s="8">
        <v>23</v>
      </c>
      <c r="E13" s="4">
        <v>3</v>
      </c>
      <c r="F13" s="4">
        <v>1</v>
      </c>
      <c r="G13" s="4">
        <v>19</v>
      </c>
      <c r="H13" s="4"/>
      <c r="I13" s="4"/>
      <c r="J13" s="4"/>
      <c r="K13" s="5">
        <f t="shared" si="0"/>
        <v>1</v>
      </c>
      <c r="L13" s="5">
        <f t="shared" si="1"/>
        <v>0.17391304347826086</v>
      </c>
      <c r="M13" s="6">
        <f t="shared" si="2"/>
        <v>3.3043478260869565</v>
      </c>
      <c r="N13" s="4">
        <v>204</v>
      </c>
      <c r="O13" s="4">
        <v>190</v>
      </c>
      <c r="P13" s="3" t="s">
        <v>68</v>
      </c>
    </row>
    <row r="14" spans="1:16" ht="14.25">
      <c r="A14" s="33">
        <v>8</v>
      </c>
      <c r="B14" s="3" t="s">
        <v>51</v>
      </c>
      <c r="C14" s="34" t="s">
        <v>55</v>
      </c>
      <c r="D14" s="8">
        <v>23</v>
      </c>
      <c r="E14" s="4">
        <v>2</v>
      </c>
      <c r="F14" s="4">
        <v>7</v>
      </c>
      <c r="G14" s="4">
        <v>14</v>
      </c>
      <c r="H14" s="4"/>
      <c r="I14" s="4"/>
      <c r="J14" s="4"/>
      <c r="K14" s="5">
        <f t="shared" si="0"/>
        <v>1</v>
      </c>
      <c r="L14" s="5">
        <f t="shared" si="1"/>
        <v>0.391304347826087</v>
      </c>
      <c r="M14" s="6">
        <f t="shared" si="2"/>
        <v>3.4782608695652173</v>
      </c>
      <c r="N14" s="4">
        <v>204</v>
      </c>
      <c r="O14" s="4">
        <v>190</v>
      </c>
      <c r="P14" s="3" t="s">
        <v>68</v>
      </c>
    </row>
    <row r="15" spans="1:16" ht="15">
      <c r="A15" s="21" t="s">
        <v>35</v>
      </c>
      <c r="B15" s="22"/>
      <c r="C15" s="23"/>
      <c r="D15" s="18">
        <f>D11+D12+D13+D14</f>
        <v>98</v>
      </c>
      <c r="E15" s="18">
        <f>E11+E12+E13+E14</f>
        <v>12</v>
      </c>
      <c r="F15" s="18">
        <f>F11+F12+F13+F14</f>
        <v>29</v>
      </c>
      <c r="G15" s="18">
        <f>G11+G12+G13+G14</f>
        <v>57</v>
      </c>
      <c r="H15" s="20"/>
      <c r="I15" s="20"/>
      <c r="J15" s="19"/>
      <c r="K15" s="31">
        <f t="shared" si="0"/>
        <v>1</v>
      </c>
      <c r="L15" s="31">
        <f>(F15+E15)/D15</f>
        <v>0.41836734693877553</v>
      </c>
      <c r="M15" s="32">
        <f t="shared" si="2"/>
        <v>3.5408163265306123</v>
      </c>
      <c r="N15" s="20">
        <f>SUM(N11,N12,N13,N14)</f>
        <v>816</v>
      </c>
      <c r="O15" s="20">
        <f>SUM(O11,O12,O13,O14)</f>
        <v>774</v>
      </c>
      <c r="P15" s="20"/>
    </row>
    <row r="16" spans="1:16" ht="14.25">
      <c r="A16" s="7">
        <v>9</v>
      </c>
      <c r="B16" s="3" t="s">
        <v>47</v>
      </c>
      <c r="C16" s="8" t="s">
        <v>25</v>
      </c>
      <c r="D16" s="4">
        <v>27</v>
      </c>
      <c r="E16" s="4">
        <v>4</v>
      </c>
      <c r="F16" s="4">
        <v>10</v>
      </c>
      <c r="G16" s="4">
        <v>13</v>
      </c>
      <c r="H16" s="4"/>
      <c r="I16" s="4"/>
      <c r="J16" s="4"/>
      <c r="K16" s="5">
        <v>1</v>
      </c>
      <c r="L16" s="5">
        <f t="shared" si="1"/>
        <v>0.5185185185185185</v>
      </c>
      <c r="M16" s="6">
        <f t="shared" si="2"/>
        <v>3.6666666666666665</v>
      </c>
      <c r="N16" s="4">
        <v>136</v>
      </c>
      <c r="O16" s="4">
        <v>136</v>
      </c>
      <c r="P16" s="3"/>
    </row>
    <row r="17" spans="1:16" ht="14.25">
      <c r="A17" s="3">
        <v>10</v>
      </c>
      <c r="B17" s="3" t="s">
        <v>49</v>
      </c>
      <c r="C17" s="8" t="s">
        <v>26</v>
      </c>
      <c r="D17" s="4">
        <v>28</v>
      </c>
      <c r="E17" s="4">
        <v>0</v>
      </c>
      <c r="F17" s="4">
        <v>9</v>
      </c>
      <c r="G17" s="4">
        <v>19</v>
      </c>
      <c r="H17" s="4"/>
      <c r="I17" s="4"/>
      <c r="J17" s="4"/>
      <c r="K17" s="5">
        <f t="shared" si="0"/>
        <v>1</v>
      </c>
      <c r="L17" s="5">
        <f t="shared" si="1"/>
        <v>0.32142857142857145</v>
      </c>
      <c r="M17" s="6">
        <f t="shared" si="2"/>
        <v>3.3214285714285716</v>
      </c>
      <c r="N17" s="4">
        <v>136</v>
      </c>
      <c r="O17" s="4">
        <v>129</v>
      </c>
      <c r="P17" s="3" t="s">
        <v>68</v>
      </c>
    </row>
    <row r="18" spans="1:16" ht="14.25">
      <c r="A18" s="3">
        <v>11</v>
      </c>
      <c r="B18" s="3" t="s">
        <v>47</v>
      </c>
      <c r="C18" s="4" t="s">
        <v>42</v>
      </c>
      <c r="D18" s="4">
        <v>27</v>
      </c>
      <c r="E18" s="4">
        <v>4</v>
      </c>
      <c r="F18" s="4">
        <v>12</v>
      </c>
      <c r="G18" s="4">
        <v>11</v>
      </c>
      <c r="H18" s="4"/>
      <c r="I18" s="4"/>
      <c r="J18" s="4"/>
      <c r="K18" s="5">
        <f t="shared" si="0"/>
        <v>1</v>
      </c>
      <c r="L18" s="5">
        <f t="shared" si="1"/>
        <v>0.5925925925925926</v>
      </c>
      <c r="M18" s="6">
        <f t="shared" si="2"/>
        <v>3.740740740740741</v>
      </c>
      <c r="N18" s="4">
        <v>136</v>
      </c>
      <c r="O18" s="4">
        <v>136</v>
      </c>
      <c r="P18" s="3"/>
    </row>
    <row r="19" spans="1:16" ht="15">
      <c r="A19" s="17" t="s">
        <v>36</v>
      </c>
      <c r="B19" s="17"/>
      <c r="C19" s="17"/>
      <c r="D19" s="18">
        <f>D16+D17+D18</f>
        <v>82</v>
      </c>
      <c r="E19" s="18">
        <f>E16+E17+E18</f>
        <v>8</v>
      </c>
      <c r="F19" s="18">
        <f>F16+F17+F18</f>
        <v>31</v>
      </c>
      <c r="G19" s="18">
        <f>G16+G17+G18</f>
        <v>43</v>
      </c>
      <c r="H19" s="20"/>
      <c r="I19" s="20"/>
      <c r="J19" s="19"/>
      <c r="K19" s="31">
        <v>1</v>
      </c>
      <c r="L19" s="31">
        <f t="shared" si="1"/>
        <v>0.47560975609756095</v>
      </c>
      <c r="M19" s="32">
        <f t="shared" si="2"/>
        <v>3.573170731707317</v>
      </c>
      <c r="N19" s="20">
        <f>SUM(N16,N17,N18)</f>
        <v>408</v>
      </c>
      <c r="O19" s="20">
        <f>SUM(O16,O17,O18)</f>
        <v>401</v>
      </c>
      <c r="P19" s="20"/>
    </row>
    <row r="20" spans="1:16" ht="14.25">
      <c r="A20" s="7">
        <v>12</v>
      </c>
      <c r="B20" s="3" t="s">
        <v>51</v>
      </c>
      <c r="C20" s="4" t="s">
        <v>30</v>
      </c>
      <c r="D20" s="4">
        <v>28</v>
      </c>
      <c r="E20" s="4">
        <v>3</v>
      </c>
      <c r="F20" s="4">
        <v>8</v>
      </c>
      <c r="G20" s="4">
        <v>17</v>
      </c>
      <c r="H20" s="4"/>
      <c r="I20" s="4"/>
      <c r="J20" s="4"/>
      <c r="K20" s="5">
        <f aca="true" t="shared" si="3" ref="K20:K26">(E20+F20+G20)/D20</f>
        <v>1</v>
      </c>
      <c r="L20" s="5">
        <f t="shared" si="1"/>
        <v>0.39285714285714285</v>
      </c>
      <c r="M20" s="6">
        <f aca="true" t="shared" si="4" ref="M20:M27">(E20*5+F20*4+G20*3+H20*2)/D20</f>
        <v>3.5</v>
      </c>
      <c r="N20" s="4">
        <v>102</v>
      </c>
      <c r="O20" s="4">
        <v>102</v>
      </c>
      <c r="P20" s="3"/>
    </row>
    <row r="21" spans="1:16" ht="14.25">
      <c r="A21" s="7">
        <v>13</v>
      </c>
      <c r="B21" s="3" t="s">
        <v>51</v>
      </c>
      <c r="C21" s="4" t="s">
        <v>43</v>
      </c>
      <c r="D21" s="4">
        <v>27</v>
      </c>
      <c r="E21" s="4">
        <v>1</v>
      </c>
      <c r="F21" s="4">
        <v>13</v>
      </c>
      <c r="G21" s="4">
        <v>13</v>
      </c>
      <c r="H21" s="4"/>
      <c r="I21" s="4"/>
      <c r="J21" s="4"/>
      <c r="K21" s="5">
        <f t="shared" si="3"/>
        <v>1</v>
      </c>
      <c r="L21" s="5">
        <f t="shared" si="1"/>
        <v>0.5185185185185185</v>
      </c>
      <c r="M21" s="6">
        <f t="shared" si="4"/>
        <v>3.5555555555555554</v>
      </c>
      <c r="N21" s="4">
        <v>102</v>
      </c>
      <c r="O21" s="4">
        <v>102</v>
      </c>
      <c r="P21" s="3"/>
    </row>
    <row r="22" spans="1:16" ht="14.25">
      <c r="A22" s="7">
        <v>14</v>
      </c>
      <c r="B22" s="3" t="s">
        <v>49</v>
      </c>
      <c r="C22" s="4" t="s">
        <v>54</v>
      </c>
      <c r="D22" s="4">
        <v>25</v>
      </c>
      <c r="E22" s="4">
        <v>1</v>
      </c>
      <c r="F22" s="4">
        <v>5</v>
      </c>
      <c r="G22" s="4">
        <v>19</v>
      </c>
      <c r="H22" s="4"/>
      <c r="I22" s="4"/>
      <c r="J22" s="4"/>
      <c r="K22" s="5">
        <f t="shared" si="3"/>
        <v>1</v>
      </c>
      <c r="L22" s="5">
        <f t="shared" si="1"/>
        <v>0.24</v>
      </c>
      <c r="M22" s="6">
        <f t="shared" si="4"/>
        <v>3.28</v>
      </c>
      <c r="N22" s="4">
        <v>102</v>
      </c>
      <c r="O22" s="4">
        <v>96</v>
      </c>
      <c r="P22" s="3" t="s">
        <v>68</v>
      </c>
    </row>
    <row r="23" spans="1:16" ht="15">
      <c r="A23" s="17" t="s">
        <v>38</v>
      </c>
      <c r="B23" s="17"/>
      <c r="C23" s="17"/>
      <c r="D23" s="18">
        <f>D20+D21+D22</f>
        <v>80</v>
      </c>
      <c r="E23" s="18">
        <f>E20+E21+E22</f>
        <v>5</v>
      </c>
      <c r="F23" s="18">
        <f>F20+F21+F22</f>
        <v>26</v>
      </c>
      <c r="G23" s="18">
        <f>G20+G21+G22</f>
        <v>49</v>
      </c>
      <c r="H23" s="20"/>
      <c r="I23" s="20"/>
      <c r="J23" s="19"/>
      <c r="K23" s="31">
        <f t="shared" si="3"/>
        <v>1</v>
      </c>
      <c r="L23" s="31">
        <f aca="true" t="shared" si="5" ref="L23:L31">(F23+E23)/D23</f>
        <v>0.3875</v>
      </c>
      <c r="M23" s="32">
        <f t="shared" si="4"/>
        <v>3.45</v>
      </c>
      <c r="N23" s="20">
        <f>SUM(N20,N21,N22)</f>
        <v>306</v>
      </c>
      <c r="O23" s="20">
        <f>SUM(O20,O21,O22)</f>
        <v>300</v>
      </c>
      <c r="P23" s="20"/>
    </row>
    <row r="24" spans="1:16" ht="14.25">
      <c r="A24" s="9">
        <v>15</v>
      </c>
      <c r="B24" s="3" t="s">
        <v>46</v>
      </c>
      <c r="C24" s="4" t="s">
        <v>32</v>
      </c>
      <c r="D24" s="4">
        <v>25</v>
      </c>
      <c r="E24" s="4">
        <v>3</v>
      </c>
      <c r="F24" s="4">
        <v>12</v>
      </c>
      <c r="G24" s="4">
        <v>10</v>
      </c>
      <c r="H24" s="4"/>
      <c r="I24" s="4"/>
      <c r="J24" s="4"/>
      <c r="K24" s="25">
        <f t="shared" si="3"/>
        <v>1</v>
      </c>
      <c r="L24" s="5">
        <f t="shared" si="5"/>
        <v>0.6</v>
      </c>
      <c r="M24" s="6">
        <f t="shared" si="4"/>
        <v>3.72</v>
      </c>
      <c r="N24" s="4">
        <v>68</v>
      </c>
      <c r="O24" s="4">
        <v>66</v>
      </c>
      <c r="P24" s="3" t="s">
        <v>68</v>
      </c>
    </row>
    <row r="25" spans="1:16" ht="14.25">
      <c r="A25" s="10">
        <v>16</v>
      </c>
      <c r="B25" s="3" t="s">
        <v>46</v>
      </c>
      <c r="C25" s="8" t="s">
        <v>33</v>
      </c>
      <c r="D25" s="4">
        <v>25</v>
      </c>
      <c r="E25" s="4">
        <v>0</v>
      </c>
      <c r="F25" s="4">
        <v>5</v>
      </c>
      <c r="G25" s="4">
        <v>20</v>
      </c>
      <c r="H25" s="4"/>
      <c r="I25" s="4"/>
      <c r="J25" s="4"/>
      <c r="K25" s="5">
        <f t="shared" si="3"/>
        <v>1</v>
      </c>
      <c r="L25" s="5">
        <f t="shared" si="5"/>
        <v>0.2</v>
      </c>
      <c r="M25" s="6">
        <f t="shared" si="4"/>
        <v>3.2</v>
      </c>
      <c r="N25" s="4">
        <v>68</v>
      </c>
      <c r="O25" s="4">
        <v>66</v>
      </c>
      <c r="P25" s="3" t="s">
        <v>68</v>
      </c>
    </row>
    <row r="26" spans="1:16" ht="14.25">
      <c r="A26" s="10">
        <v>17</v>
      </c>
      <c r="B26" s="3" t="s">
        <v>46</v>
      </c>
      <c r="C26" s="8" t="s">
        <v>48</v>
      </c>
      <c r="D26" s="4">
        <v>24</v>
      </c>
      <c r="E26" s="4">
        <v>0</v>
      </c>
      <c r="F26" s="4">
        <v>7</v>
      </c>
      <c r="G26" s="4">
        <v>17</v>
      </c>
      <c r="H26" s="4"/>
      <c r="I26" s="4"/>
      <c r="J26" s="4"/>
      <c r="K26" s="5">
        <f t="shared" si="3"/>
        <v>1</v>
      </c>
      <c r="L26" s="5">
        <f t="shared" si="5"/>
        <v>0.2916666666666667</v>
      </c>
      <c r="M26" s="6">
        <f t="shared" si="4"/>
        <v>3.2916666666666665</v>
      </c>
      <c r="N26" s="4">
        <v>68</v>
      </c>
      <c r="O26" s="4">
        <v>66</v>
      </c>
      <c r="P26" s="3" t="s">
        <v>68</v>
      </c>
    </row>
    <row r="27" spans="1:16" ht="15.75" customHeight="1">
      <c r="A27" s="17" t="s">
        <v>37</v>
      </c>
      <c r="B27" s="17"/>
      <c r="C27" s="17"/>
      <c r="D27" s="18">
        <f>D24+D25+D26</f>
        <v>74</v>
      </c>
      <c r="E27" s="18">
        <f>E24+E25+E26</f>
        <v>3</v>
      </c>
      <c r="F27" s="18">
        <f>F24+F25+F26</f>
        <v>24</v>
      </c>
      <c r="G27" s="18">
        <f>G24+G25+G26</f>
        <v>47</v>
      </c>
      <c r="H27" s="19"/>
      <c r="I27" s="19"/>
      <c r="J27" s="19"/>
      <c r="K27" s="31">
        <f>(E27+F27+G27+I27)/D27</f>
        <v>1</v>
      </c>
      <c r="L27" s="31">
        <f>(F27+E27)/D27</f>
        <v>0.36486486486486486</v>
      </c>
      <c r="M27" s="32">
        <f t="shared" si="4"/>
        <v>3.4054054054054053</v>
      </c>
      <c r="N27" s="20">
        <f>SUM(N24,N25,N26)</f>
        <v>204</v>
      </c>
      <c r="O27" s="20">
        <f>SUM(O24,O25,O26)</f>
        <v>198</v>
      </c>
      <c r="P27" s="20"/>
    </row>
    <row r="28" spans="1:16" ht="15.75" customHeight="1">
      <c r="A28" s="21">
        <v>18</v>
      </c>
      <c r="B28" s="3" t="s">
        <v>47</v>
      </c>
      <c r="C28" s="23" t="s">
        <v>58</v>
      </c>
      <c r="D28" s="18">
        <v>21</v>
      </c>
      <c r="E28" s="18">
        <v>5</v>
      </c>
      <c r="F28" s="18">
        <v>7</v>
      </c>
      <c r="G28" s="18">
        <v>9</v>
      </c>
      <c r="H28" s="19"/>
      <c r="I28" s="19"/>
      <c r="J28" s="19"/>
      <c r="K28" s="31">
        <f>(E28+F28+G28+I28)/D28</f>
        <v>1</v>
      </c>
      <c r="L28" s="31">
        <f>(F28+E28)/D28</f>
        <v>0.5714285714285714</v>
      </c>
      <c r="M28" s="32">
        <f>(E28*5+F28*4+G28*3+H28*2)/D28</f>
        <v>3.8095238095238093</v>
      </c>
      <c r="N28" s="20">
        <v>34</v>
      </c>
      <c r="O28" s="20">
        <v>34</v>
      </c>
      <c r="P28" s="20"/>
    </row>
    <row r="29" spans="1:16" ht="15.75" customHeight="1">
      <c r="A29" s="21">
        <v>19</v>
      </c>
      <c r="B29" s="3" t="s">
        <v>46</v>
      </c>
      <c r="C29" s="23" t="s">
        <v>59</v>
      </c>
      <c r="D29" s="18">
        <v>21</v>
      </c>
      <c r="E29" s="18">
        <v>3</v>
      </c>
      <c r="F29" s="18">
        <v>9</v>
      </c>
      <c r="G29" s="18">
        <v>9</v>
      </c>
      <c r="H29" s="19"/>
      <c r="I29" s="19"/>
      <c r="J29" s="19"/>
      <c r="K29" s="31">
        <f>(E29+F29+G29+I29)/D29</f>
        <v>1</v>
      </c>
      <c r="L29" s="31">
        <f>(F29+E29)/D29</f>
        <v>0.5714285714285714</v>
      </c>
      <c r="M29" s="32">
        <f>(E29*5+F29*4+G29*3+H29*2)/D29</f>
        <v>3.7142857142857144</v>
      </c>
      <c r="N29" s="20">
        <v>34</v>
      </c>
      <c r="O29" s="20">
        <v>33</v>
      </c>
      <c r="P29" s="20" t="s">
        <v>68</v>
      </c>
    </row>
    <row r="30" spans="1:16" ht="15.75" customHeight="1">
      <c r="A30" s="21" t="s">
        <v>57</v>
      </c>
      <c r="B30" s="22"/>
      <c r="C30" s="23"/>
      <c r="D30" s="18">
        <f>SUM(D28:D29)</f>
        <v>42</v>
      </c>
      <c r="E30" s="18">
        <f>SUM(E28:E29)</f>
        <v>8</v>
      </c>
      <c r="F30" s="18">
        <f>SUM(F28:F29)</f>
        <v>16</v>
      </c>
      <c r="G30" s="18">
        <f>SUM(G28:G29)</f>
        <v>18</v>
      </c>
      <c r="H30" s="19"/>
      <c r="I30" s="19"/>
      <c r="J30" s="19"/>
      <c r="K30" s="31">
        <f>(E30+F30+G30+I30)/D30</f>
        <v>1</v>
      </c>
      <c r="L30" s="31">
        <f>(F30+E30)/D30</f>
        <v>0.5714285714285714</v>
      </c>
      <c r="M30" s="32">
        <f>(E30*5+F30*4+G30*3+H30*2)/D30</f>
        <v>3.761904761904762</v>
      </c>
      <c r="N30" s="18">
        <f>SUM(N28:N29)</f>
        <v>68</v>
      </c>
      <c r="O30" s="18">
        <f>SUM(O28:O29)</f>
        <v>67</v>
      </c>
      <c r="P30" s="20"/>
    </row>
    <row r="31" spans="1:16" ht="15.75">
      <c r="A31" s="50" t="s">
        <v>50</v>
      </c>
      <c r="B31" s="51"/>
      <c r="C31" s="52"/>
      <c r="D31" s="26">
        <f>D10+D15+D19+D23+D27+D30</f>
        <v>464</v>
      </c>
      <c r="E31" s="26">
        <f>E10+E15+E19+E23+E27+E30</f>
        <v>42</v>
      </c>
      <c r="F31" s="26">
        <f>F10+F15+F19+F23+F27+F30</f>
        <v>160</v>
      </c>
      <c r="G31" s="26">
        <f>G10+G15+G19+G23+G27+G30</f>
        <v>262</v>
      </c>
      <c r="H31" s="27"/>
      <c r="I31" s="27"/>
      <c r="J31" s="27"/>
      <c r="K31" s="31">
        <f>(E31+F31+G31+I31)/D31</f>
        <v>1</v>
      </c>
      <c r="L31" s="28">
        <f t="shared" si="5"/>
        <v>0.4353448275862069</v>
      </c>
      <c r="M31" s="29">
        <f>(E31*5+F31*4+G31*3+J31*2)/D31</f>
        <v>3.5258620689655173</v>
      </c>
      <c r="N31" s="26">
        <f>N10+N15+N19+N23+N27+N30</f>
        <v>2584</v>
      </c>
      <c r="O31" s="26">
        <f>O10+O15+O19+O23+O27+O30</f>
        <v>2503</v>
      </c>
      <c r="P31" s="30"/>
    </row>
    <row r="34" ht="19.5" customHeight="1"/>
    <row r="36" spans="1:18" ht="20.25">
      <c r="A36" s="58" t="s">
        <v>69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</row>
    <row r="37" spans="1:18" ht="14.25" customHeight="1">
      <c r="A37" s="60" t="s">
        <v>63</v>
      </c>
      <c r="B37" s="61"/>
      <c r="C37" s="62"/>
      <c r="D37" s="26">
        <v>464</v>
      </c>
      <c r="E37" s="35">
        <v>42</v>
      </c>
      <c r="F37" s="35">
        <v>160</v>
      </c>
      <c r="G37" s="35">
        <v>262</v>
      </c>
      <c r="H37" s="35">
        <v>0</v>
      </c>
      <c r="I37" s="36"/>
      <c r="J37" s="36"/>
      <c r="K37" s="37">
        <f>(E37+F37+G37+J37)/D37</f>
        <v>1</v>
      </c>
      <c r="L37" s="37">
        <f>(F37+E37)/D37</f>
        <v>0.4353448275862069</v>
      </c>
      <c r="M37" s="38">
        <f>(E37*5+F37*4+G37*3+J37*2)/D37</f>
        <v>3.5258620689655173</v>
      </c>
      <c r="N37" s="26">
        <v>2584</v>
      </c>
      <c r="O37" s="39">
        <v>2503</v>
      </c>
      <c r="P37" s="39"/>
      <c r="Q37" s="63"/>
      <c r="R37" s="64"/>
    </row>
    <row r="38" spans="1:18" ht="15.75">
      <c r="A38" s="65" t="s">
        <v>65</v>
      </c>
      <c r="B38" s="66"/>
      <c r="C38" s="67"/>
      <c r="D38" s="48">
        <v>464</v>
      </c>
      <c r="E38" s="48">
        <v>103</v>
      </c>
      <c r="F38" s="48">
        <v>201</v>
      </c>
      <c r="G38" s="48">
        <v>164</v>
      </c>
      <c r="H38" s="48">
        <v>0</v>
      </c>
      <c r="I38" s="36"/>
      <c r="J38" s="36"/>
      <c r="K38" s="37">
        <f>(E38+F38+G38+J38)/D38</f>
        <v>1.0086206896551724</v>
      </c>
      <c r="L38" s="37">
        <f>(F38+E38)/D38</f>
        <v>0.6551724137931034</v>
      </c>
      <c r="M38" s="38">
        <f>(E38*5+F38*4+G38*3+J38*2)/D38</f>
        <v>3.9030172413793105</v>
      </c>
      <c r="N38" s="39">
        <v>1496</v>
      </c>
      <c r="O38" s="39">
        <v>1463</v>
      </c>
      <c r="P38" s="39"/>
      <c r="Q38" s="40"/>
      <c r="R38" s="41"/>
    </row>
    <row r="39" spans="1:18" ht="15.75" thickBot="1">
      <c r="A39" s="68" t="s">
        <v>66</v>
      </c>
      <c r="B39" s="68"/>
      <c r="C39" s="65"/>
      <c r="D39" s="48">
        <v>173</v>
      </c>
      <c r="E39" s="48">
        <v>55</v>
      </c>
      <c r="F39" s="48">
        <v>79</v>
      </c>
      <c r="G39" s="48">
        <v>39</v>
      </c>
      <c r="H39" s="48">
        <v>0</v>
      </c>
      <c r="I39" s="36"/>
      <c r="J39" s="36"/>
      <c r="K39" s="37">
        <f>(E39+F39+G39+J39)/D39</f>
        <v>1</v>
      </c>
      <c r="L39" s="37">
        <f>(F39+E39)/D39</f>
        <v>0.7745664739884393</v>
      </c>
      <c r="M39" s="38">
        <f>(E39*5+F39*4+G39*3+J39*2)/D39</f>
        <v>4.092485549132948</v>
      </c>
      <c r="N39" s="42">
        <v>126</v>
      </c>
      <c r="O39" s="42">
        <v>118</v>
      </c>
      <c r="P39" s="42"/>
      <c r="Q39" s="69"/>
      <c r="R39" s="70"/>
    </row>
    <row r="40" spans="1:18" ht="16.5" thickBot="1">
      <c r="A40" s="71" t="s">
        <v>62</v>
      </c>
      <c r="B40" s="72"/>
      <c r="C40" s="72"/>
      <c r="D40" s="43">
        <f>D38+D37+D39</f>
        <v>1101</v>
      </c>
      <c r="E40" s="43">
        <f>E38+E37+E39</f>
        <v>200</v>
      </c>
      <c r="F40" s="43">
        <f>F38+F37+F39</f>
        <v>440</v>
      </c>
      <c r="G40" s="43">
        <f>G38+G37+G39</f>
        <v>465</v>
      </c>
      <c r="H40" s="43">
        <v>0</v>
      </c>
      <c r="I40" s="44"/>
      <c r="J40" s="44"/>
      <c r="K40" s="45">
        <f>(E40+F40+G40+I40)/D40</f>
        <v>1.0036330608537694</v>
      </c>
      <c r="L40" s="31">
        <v>0.62</v>
      </c>
      <c r="M40" s="46">
        <f>(E40*5+F40*4+G40*3+H40*2)/D40</f>
        <v>3.773841961852861</v>
      </c>
      <c r="N40" s="47">
        <v>4208</v>
      </c>
      <c r="O40" s="47">
        <v>4084</v>
      </c>
      <c r="P40" s="47"/>
      <c r="Q40" s="73"/>
      <c r="R40" s="74"/>
    </row>
  </sheetData>
  <sheetProtection/>
  <mergeCells count="12">
    <mergeCell ref="A38:C38"/>
    <mergeCell ref="A39:C39"/>
    <mergeCell ref="Q39:R39"/>
    <mergeCell ref="A40:C40"/>
    <mergeCell ref="Q40:R40"/>
    <mergeCell ref="A1:P1"/>
    <mergeCell ref="A31:C31"/>
    <mergeCell ref="A3:P3"/>
    <mergeCell ref="N4:O4"/>
    <mergeCell ref="A36:R36"/>
    <mergeCell ref="A37:C37"/>
    <mergeCell ref="Q37:R37"/>
  </mergeCells>
  <printOptions/>
  <pageMargins left="0.48" right="0.22" top="0.66" bottom="0.67" header="0.2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Layout" zoomScaleNormal="80" workbookViewId="0" topLeftCell="B4">
      <selection activeCell="M31" sqref="M31"/>
    </sheetView>
  </sheetViews>
  <sheetFormatPr defaultColWidth="9.00390625" defaultRowHeight="12.75"/>
  <cols>
    <col min="1" max="1" width="4.00390625" style="0" customWidth="1"/>
    <col min="2" max="2" width="18.00390625" style="0" customWidth="1"/>
    <col min="3" max="3" width="8.75390625" style="0" customWidth="1"/>
    <col min="4" max="4" width="7.75390625" style="0" customWidth="1"/>
    <col min="5" max="5" width="6.00390625" style="0" customWidth="1"/>
    <col min="6" max="6" width="5.875" style="0" customWidth="1"/>
    <col min="7" max="7" width="6.00390625" style="0" customWidth="1"/>
    <col min="8" max="8" width="3.75390625" style="0" customWidth="1"/>
    <col min="9" max="9" width="4.25390625" style="0" customWidth="1"/>
    <col min="10" max="10" width="6.00390625" style="0" customWidth="1"/>
    <col min="11" max="11" width="9.25390625" style="0" customWidth="1"/>
    <col min="12" max="12" width="7.75390625" style="0" customWidth="1"/>
    <col min="13" max="13" width="5.125" style="0" customWidth="1"/>
    <col min="14" max="14" width="10.25390625" style="0" customWidth="1"/>
    <col min="15" max="15" width="11.625" style="0" customWidth="1"/>
    <col min="16" max="16" width="19.875" style="0" customWidth="1"/>
  </cols>
  <sheetData>
    <row r="1" spans="1:16" ht="23.25" customHeight="1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5" customHeight="1">
      <c r="A3" s="53" t="s">
        <v>56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</row>
    <row r="4" spans="1:16" ht="22.5" customHeight="1">
      <c r="A4" s="12" t="s">
        <v>0</v>
      </c>
      <c r="B4" s="12" t="s">
        <v>1</v>
      </c>
      <c r="C4" s="12" t="s">
        <v>2</v>
      </c>
      <c r="D4" s="14" t="s">
        <v>3</v>
      </c>
      <c r="E4" s="2" t="s">
        <v>6</v>
      </c>
      <c r="F4" s="2"/>
      <c r="G4" s="2"/>
      <c r="H4" s="2"/>
      <c r="I4" s="15" t="s">
        <v>4</v>
      </c>
      <c r="J4" s="15" t="s">
        <v>5</v>
      </c>
      <c r="K4" s="15" t="s">
        <v>13</v>
      </c>
      <c r="L4" s="16" t="s">
        <v>15</v>
      </c>
      <c r="M4" s="16" t="s">
        <v>14</v>
      </c>
      <c r="N4" s="56" t="s">
        <v>7</v>
      </c>
      <c r="O4" s="57"/>
      <c r="P4" s="11" t="s">
        <v>10</v>
      </c>
    </row>
    <row r="5" spans="1:16" ht="17.25" customHeight="1">
      <c r="A5" s="13"/>
      <c r="B5" s="13"/>
      <c r="C5" s="13"/>
      <c r="D5" s="13"/>
      <c r="E5" s="1">
        <v>5</v>
      </c>
      <c r="F5" s="1">
        <v>4</v>
      </c>
      <c r="G5" s="1">
        <v>3</v>
      </c>
      <c r="H5" s="1">
        <v>2</v>
      </c>
      <c r="I5" s="13"/>
      <c r="J5" s="13"/>
      <c r="K5" s="13"/>
      <c r="L5" s="13"/>
      <c r="M5" s="13"/>
      <c r="N5" s="1" t="s">
        <v>8</v>
      </c>
      <c r="O5" s="2" t="s">
        <v>9</v>
      </c>
      <c r="P5" s="11"/>
    </row>
    <row r="6" spans="1:16" ht="14.25">
      <c r="A6" s="3" t="s">
        <v>11</v>
      </c>
      <c r="B6" s="3" t="s">
        <v>47</v>
      </c>
      <c r="C6" s="4" t="s">
        <v>12</v>
      </c>
      <c r="D6" s="4">
        <v>24</v>
      </c>
      <c r="E6" s="4">
        <v>7</v>
      </c>
      <c r="F6" s="4">
        <v>14</v>
      </c>
      <c r="G6" s="4">
        <v>3</v>
      </c>
      <c r="H6" s="4"/>
      <c r="I6" s="4"/>
      <c r="J6" s="4"/>
      <c r="K6" s="5">
        <f aca="true" t="shared" si="0" ref="K6:K18">(E6+F6+G6)/D6</f>
        <v>1</v>
      </c>
      <c r="L6" s="5">
        <f aca="true" t="shared" si="1" ref="L6:L26">(F6+E6)/D6</f>
        <v>0.875</v>
      </c>
      <c r="M6" s="6">
        <f aca="true" t="shared" si="2" ref="M6:M27">(E6*5+F6*4+G6*3+H6*2)/D6</f>
        <v>4.166666666666667</v>
      </c>
      <c r="N6" s="4">
        <v>68</v>
      </c>
      <c r="O6" s="4">
        <v>68</v>
      </c>
      <c r="P6" s="3"/>
    </row>
    <row r="7" spans="1:16" ht="14.25">
      <c r="A7" s="3" t="s">
        <v>17</v>
      </c>
      <c r="B7" s="3" t="s">
        <v>49</v>
      </c>
      <c r="C7" s="4" t="s">
        <v>16</v>
      </c>
      <c r="D7" s="4">
        <v>26</v>
      </c>
      <c r="E7" s="4">
        <v>6</v>
      </c>
      <c r="F7" s="4">
        <v>15</v>
      </c>
      <c r="G7" s="4">
        <v>5</v>
      </c>
      <c r="H7" s="4"/>
      <c r="I7" s="4"/>
      <c r="J7" s="4"/>
      <c r="K7" s="5">
        <f t="shared" si="0"/>
        <v>1</v>
      </c>
      <c r="L7" s="5">
        <f t="shared" si="1"/>
        <v>0.8076923076923077</v>
      </c>
      <c r="M7" s="6">
        <f t="shared" si="2"/>
        <v>4.038461538461538</v>
      </c>
      <c r="N7" s="4">
        <v>68</v>
      </c>
      <c r="O7" s="4">
        <v>67</v>
      </c>
      <c r="P7" s="3" t="s">
        <v>68</v>
      </c>
    </row>
    <row r="8" spans="1:16" ht="14.25">
      <c r="A8" s="3">
        <v>3</v>
      </c>
      <c r="B8" s="3" t="s">
        <v>46</v>
      </c>
      <c r="C8" s="4" t="s">
        <v>53</v>
      </c>
      <c r="D8" s="4">
        <v>13</v>
      </c>
      <c r="E8" s="4">
        <v>2</v>
      </c>
      <c r="F8" s="4">
        <v>8</v>
      </c>
      <c r="G8" s="4">
        <v>3</v>
      </c>
      <c r="H8" s="4"/>
      <c r="I8" s="4"/>
      <c r="J8" s="4"/>
      <c r="K8" s="5">
        <f t="shared" si="0"/>
        <v>1</v>
      </c>
      <c r="L8" s="5">
        <f t="shared" si="1"/>
        <v>0.7692307692307693</v>
      </c>
      <c r="M8" s="6">
        <f t="shared" si="2"/>
        <v>3.923076923076923</v>
      </c>
      <c r="N8" s="4">
        <v>102</v>
      </c>
      <c r="O8" s="4">
        <v>99</v>
      </c>
      <c r="P8" s="3" t="s">
        <v>68</v>
      </c>
    </row>
    <row r="9" spans="1:16" ht="14.25">
      <c r="A9" s="3">
        <v>4</v>
      </c>
      <c r="B9" s="3" t="s">
        <v>47</v>
      </c>
      <c r="C9" s="4" t="s">
        <v>39</v>
      </c>
      <c r="D9" s="4">
        <v>25</v>
      </c>
      <c r="E9" s="4">
        <v>4</v>
      </c>
      <c r="F9" s="4">
        <v>15</v>
      </c>
      <c r="G9" s="4">
        <v>6</v>
      </c>
      <c r="H9" s="4"/>
      <c r="I9" s="4"/>
      <c r="J9" s="4"/>
      <c r="K9" s="5">
        <f t="shared" si="0"/>
        <v>1</v>
      </c>
      <c r="L9" s="5">
        <f t="shared" si="1"/>
        <v>0.76</v>
      </c>
      <c r="M9" s="6">
        <f t="shared" si="2"/>
        <v>3.92</v>
      </c>
      <c r="N9" s="4">
        <v>68</v>
      </c>
      <c r="O9" s="4">
        <v>68</v>
      </c>
      <c r="P9" s="3"/>
    </row>
    <row r="10" spans="1:16" ht="14.25" customHeight="1">
      <c r="A10" s="21" t="s">
        <v>34</v>
      </c>
      <c r="B10" s="22"/>
      <c r="C10" s="23"/>
      <c r="D10" s="18">
        <f>D6+D7+D8+D9</f>
        <v>88</v>
      </c>
      <c r="E10" s="18">
        <f>E6+E7+E8+E9</f>
        <v>19</v>
      </c>
      <c r="F10" s="18">
        <f>F6+F7+F8+F9</f>
        <v>52</v>
      </c>
      <c r="G10" s="18">
        <f>G6+G7+G8+G9</f>
        <v>17</v>
      </c>
      <c r="H10" s="20"/>
      <c r="I10" s="20"/>
      <c r="J10" s="19"/>
      <c r="K10" s="31">
        <f t="shared" si="0"/>
        <v>1</v>
      </c>
      <c r="L10" s="31">
        <f t="shared" si="1"/>
        <v>0.8068181818181818</v>
      </c>
      <c r="M10" s="32">
        <f t="shared" si="2"/>
        <v>4.0227272727272725</v>
      </c>
      <c r="N10" s="20">
        <f>SUM(N6,N7,N8,N9)</f>
        <v>306</v>
      </c>
      <c r="O10" s="20">
        <f>SUM(O6,O7,O8,O9)</f>
        <v>302</v>
      </c>
      <c r="P10" s="20"/>
    </row>
    <row r="11" spans="1:16" ht="14.25">
      <c r="A11" s="7" t="s">
        <v>22</v>
      </c>
      <c r="B11" s="3" t="s">
        <v>52</v>
      </c>
      <c r="C11" s="8" t="s">
        <v>21</v>
      </c>
      <c r="D11" s="8">
        <v>28</v>
      </c>
      <c r="E11" s="4">
        <v>11</v>
      </c>
      <c r="F11" s="8">
        <v>10</v>
      </c>
      <c r="G11" s="8">
        <v>7</v>
      </c>
      <c r="H11" s="4"/>
      <c r="I11" s="4"/>
      <c r="J11" s="4"/>
      <c r="K11" s="5">
        <f t="shared" si="0"/>
        <v>1</v>
      </c>
      <c r="L11" s="5">
        <f t="shared" si="1"/>
        <v>0.75</v>
      </c>
      <c r="M11" s="6">
        <f t="shared" si="2"/>
        <v>4.142857142857143</v>
      </c>
      <c r="N11" s="4">
        <v>68</v>
      </c>
      <c r="O11" s="4">
        <v>67</v>
      </c>
      <c r="P11" s="3" t="s">
        <v>68</v>
      </c>
    </row>
    <row r="12" spans="1:16" ht="14.25">
      <c r="A12" s="7" t="s">
        <v>18</v>
      </c>
      <c r="B12" s="3" t="s">
        <v>52</v>
      </c>
      <c r="C12" s="4" t="s">
        <v>40</v>
      </c>
      <c r="D12" s="8">
        <v>24</v>
      </c>
      <c r="E12" s="4">
        <v>7</v>
      </c>
      <c r="F12" s="4">
        <v>11</v>
      </c>
      <c r="G12" s="4">
        <v>6</v>
      </c>
      <c r="H12" s="4"/>
      <c r="I12" s="4"/>
      <c r="J12" s="4"/>
      <c r="K12" s="5">
        <f t="shared" si="0"/>
        <v>1</v>
      </c>
      <c r="L12" s="5">
        <f t="shared" si="1"/>
        <v>0.75</v>
      </c>
      <c r="M12" s="6">
        <f t="shared" si="2"/>
        <v>4.041666666666667</v>
      </c>
      <c r="N12" s="4">
        <v>68</v>
      </c>
      <c r="O12" s="4">
        <v>67</v>
      </c>
      <c r="P12" s="3" t="s">
        <v>68</v>
      </c>
    </row>
    <row r="13" spans="1:16" ht="14.25">
      <c r="A13" s="3" t="s">
        <v>19</v>
      </c>
      <c r="B13" s="3" t="s">
        <v>51</v>
      </c>
      <c r="C13" s="4" t="s">
        <v>41</v>
      </c>
      <c r="D13" s="8">
        <v>23</v>
      </c>
      <c r="E13" s="4">
        <v>3</v>
      </c>
      <c r="F13" s="4">
        <v>7</v>
      </c>
      <c r="G13" s="4">
        <v>13</v>
      </c>
      <c r="H13" s="4"/>
      <c r="I13" s="4"/>
      <c r="J13" s="4"/>
      <c r="K13" s="5">
        <v>1</v>
      </c>
      <c r="L13" s="5">
        <f t="shared" si="1"/>
        <v>0.43478260869565216</v>
      </c>
      <c r="M13" s="6">
        <f t="shared" si="2"/>
        <v>3.5652173913043477</v>
      </c>
      <c r="N13" s="4">
        <v>68</v>
      </c>
      <c r="O13" s="4">
        <v>66</v>
      </c>
      <c r="P13" s="3" t="s">
        <v>68</v>
      </c>
    </row>
    <row r="14" spans="1:16" ht="14.25">
      <c r="A14" s="33"/>
      <c r="B14" s="3" t="s">
        <v>51</v>
      </c>
      <c r="C14" s="34" t="s">
        <v>55</v>
      </c>
      <c r="D14" s="8">
        <v>23</v>
      </c>
      <c r="E14" s="4">
        <v>5</v>
      </c>
      <c r="F14" s="4">
        <v>13</v>
      </c>
      <c r="G14" s="4">
        <v>9</v>
      </c>
      <c r="H14" s="4"/>
      <c r="I14" s="4"/>
      <c r="J14" s="4"/>
      <c r="K14" s="5">
        <v>1</v>
      </c>
      <c r="L14" s="5">
        <f t="shared" si="1"/>
        <v>0.782608695652174</v>
      </c>
      <c r="M14" s="6">
        <f t="shared" si="2"/>
        <v>4.521739130434782</v>
      </c>
      <c r="N14" s="4">
        <v>68</v>
      </c>
      <c r="O14" s="4">
        <v>66</v>
      </c>
      <c r="P14" s="3" t="s">
        <v>68</v>
      </c>
    </row>
    <row r="15" spans="1:16" ht="15">
      <c r="A15" s="21" t="s">
        <v>35</v>
      </c>
      <c r="B15" s="22"/>
      <c r="C15" s="23"/>
      <c r="D15" s="18">
        <f>D11+D12+D13+D14</f>
        <v>98</v>
      </c>
      <c r="E15" s="18">
        <f>E11+E12+E13+E14</f>
        <v>26</v>
      </c>
      <c r="F15" s="18">
        <f>F11+F12+F13+F14</f>
        <v>41</v>
      </c>
      <c r="G15" s="18">
        <f>G11+G12+G13+G14</f>
        <v>35</v>
      </c>
      <c r="H15" s="20"/>
      <c r="I15" s="20"/>
      <c r="J15" s="19"/>
      <c r="K15" s="31">
        <f t="shared" si="0"/>
        <v>1.0408163265306123</v>
      </c>
      <c r="L15" s="31">
        <f>(F15+E15)/D15</f>
        <v>0.6836734693877551</v>
      </c>
      <c r="M15" s="32">
        <f t="shared" si="2"/>
        <v>4.071428571428571</v>
      </c>
      <c r="N15" s="20">
        <f>SUM(N11,N12,N13,N14)</f>
        <v>272</v>
      </c>
      <c r="O15" s="20">
        <f>SUM(O11,O12,O13,O14)</f>
        <v>266</v>
      </c>
      <c r="P15" s="20"/>
    </row>
    <row r="16" spans="1:16" ht="14.25">
      <c r="A16" s="7" t="s">
        <v>20</v>
      </c>
      <c r="B16" s="3" t="s">
        <v>47</v>
      </c>
      <c r="C16" s="8" t="s">
        <v>25</v>
      </c>
      <c r="D16" s="4">
        <v>27</v>
      </c>
      <c r="E16" s="4">
        <v>7</v>
      </c>
      <c r="F16" s="4">
        <v>10</v>
      </c>
      <c r="G16" s="4">
        <v>10</v>
      </c>
      <c r="H16" s="4"/>
      <c r="I16" s="4"/>
      <c r="J16" s="4"/>
      <c r="K16" s="5">
        <v>1</v>
      </c>
      <c r="L16" s="5">
        <f t="shared" si="1"/>
        <v>0.6296296296296297</v>
      </c>
      <c r="M16" s="6">
        <f t="shared" si="2"/>
        <v>3.888888888888889</v>
      </c>
      <c r="N16" s="4">
        <v>68</v>
      </c>
      <c r="O16" s="4">
        <v>68</v>
      </c>
      <c r="P16" s="3"/>
    </row>
    <row r="17" spans="1:16" ht="14.25">
      <c r="A17" s="3" t="s">
        <v>24</v>
      </c>
      <c r="B17" s="3" t="s">
        <v>49</v>
      </c>
      <c r="C17" s="8" t="s">
        <v>26</v>
      </c>
      <c r="D17" s="4">
        <v>28</v>
      </c>
      <c r="E17" s="4">
        <v>7</v>
      </c>
      <c r="F17" s="4">
        <v>11</v>
      </c>
      <c r="G17" s="4">
        <v>10</v>
      </c>
      <c r="H17" s="4"/>
      <c r="I17" s="4"/>
      <c r="J17" s="4"/>
      <c r="K17" s="5">
        <f t="shared" si="0"/>
        <v>1</v>
      </c>
      <c r="L17" s="5">
        <f t="shared" si="1"/>
        <v>0.6428571428571429</v>
      </c>
      <c r="M17" s="6">
        <f t="shared" si="2"/>
        <v>3.892857142857143</v>
      </c>
      <c r="N17" s="4">
        <v>68</v>
      </c>
      <c r="O17" s="4">
        <v>67</v>
      </c>
      <c r="P17" s="3" t="s">
        <v>68</v>
      </c>
    </row>
    <row r="18" spans="1:16" ht="14.25">
      <c r="A18" s="3" t="s">
        <v>23</v>
      </c>
      <c r="B18" s="3" t="s">
        <v>47</v>
      </c>
      <c r="C18" s="4" t="s">
        <v>42</v>
      </c>
      <c r="D18" s="4">
        <v>27</v>
      </c>
      <c r="E18" s="4">
        <v>5</v>
      </c>
      <c r="F18" s="4">
        <v>16</v>
      </c>
      <c r="G18" s="4">
        <v>6</v>
      </c>
      <c r="H18" s="4"/>
      <c r="I18" s="4"/>
      <c r="J18" s="4"/>
      <c r="K18" s="5">
        <f t="shared" si="0"/>
        <v>1</v>
      </c>
      <c r="L18" s="5">
        <f t="shared" si="1"/>
        <v>0.7777777777777778</v>
      </c>
      <c r="M18" s="6">
        <f t="shared" si="2"/>
        <v>3.962962962962963</v>
      </c>
      <c r="N18" s="4">
        <v>68</v>
      </c>
      <c r="O18" s="4">
        <v>68</v>
      </c>
      <c r="P18" s="3"/>
    </row>
    <row r="19" spans="1:16" ht="15">
      <c r="A19" s="17" t="s">
        <v>36</v>
      </c>
      <c r="B19" s="17"/>
      <c r="C19" s="17"/>
      <c r="D19" s="18">
        <f>D16+D17+D18</f>
        <v>82</v>
      </c>
      <c r="E19" s="18">
        <f>E16+E17+E18</f>
        <v>19</v>
      </c>
      <c r="F19" s="18">
        <f>F16+F17+F18</f>
        <v>37</v>
      </c>
      <c r="G19" s="18">
        <f>G16+G17+G18</f>
        <v>26</v>
      </c>
      <c r="H19" s="20"/>
      <c r="I19" s="20"/>
      <c r="J19" s="19"/>
      <c r="K19" s="31">
        <v>1</v>
      </c>
      <c r="L19" s="31">
        <f t="shared" si="1"/>
        <v>0.6829268292682927</v>
      </c>
      <c r="M19" s="32">
        <f t="shared" si="2"/>
        <v>3.9146341463414633</v>
      </c>
      <c r="N19" s="20">
        <f>SUM(N16,N17,N18)</f>
        <v>204</v>
      </c>
      <c r="O19" s="20">
        <f>SUM(O16,O17,O18)</f>
        <v>203</v>
      </c>
      <c r="P19" s="20"/>
    </row>
    <row r="20" spans="1:16" ht="14.25">
      <c r="A20" s="7" t="s">
        <v>44</v>
      </c>
      <c r="B20" s="3" t="s">
        <v>51</v>
      </c>
      <c r="C20" s="4" t="s">
        <v>30</v>
      </c>
      <c r="D20" s="4">
        <v>28</v>
      </c>
      <c r="E20" s="4">
        <v>10</v>
      </c>
      <c r="F20" s="4">
        <v>5</v>
      </c>
      <c r="G20" s="4">
        <v>13</v>
      </c>
      <c r="H20" s="4"/>
      <c r="I20" s="4"/>
      <c r="J20" s="4"/>
      <c r="K20" s="5">
        <f aca="true" t="shared" si="3" ref="K20:K26">(E20+F20+G20)/D20</f>
        <v>1</v>
      </c>
      <c r="L20" s="5">
        <f t="shared" si="1"/>
        <v>0.5357142857142857</v>
      </c>
      <c r="M20" s="6">
        <f t="shared" si="2"/>
        <v>3.892857142857143</v>
      </c>
      <c r="N20" s="4">
        <v>68</v>
      </c>
      <c r="O20" s="4">
        <v>65</v>
      </c>
      <c r="P20" s="3" t="s">
        <v>68</v>
      </c>
    </row>
    <row r="21" spans="1:16" ht="14.25">
      <c r="A21" s="7" t="s">
        <v>27</v>
      </c>
      <c r="B21" s="3" t="s">
        <v>51</v>
      </c>
      <c r="C21" s="4" t="s">
        <v>43</v>
      </c>
      <c r="D21" s="4">
        <v>27</v>
      </c>
      <c r="E21" s="4">
        <v>9</v>
      </c>
      <c r="F21" s="4">
        <v>11</v>
      </c>
      <c r="G21" s="4">
        <v>7</v>
      </c>
      <c r="H21" s="4"/>
      <c r="I21" s="4"/>
      <c r="J21" s="4"/>
      <c r="K21" s="5">
        <f t="shared" si="3"/>
        <v>1</v>
      </c>
      <c r="L21" s="5">
        <f t="shared" si="1"/>
        <v>0.7407407407407407</v>
      </c>
      <c r="M21" s="6">
        <f t="shared" si="2"/>
        <v>4.074074074074074</v>
      </c>
      <c r="N21" s="4">
        <v>68</v>
      </c>
      <c r="O21" s="4">
        <v>65</v>
      </c>
      <c r="P21" s="3" t="s">
        <v>68</v>
      </c>
    </row>
    <row r="22" spans="1:16" ht="14.25">
      <c r="A22" s="7">
        <v>12</v>
      </c>
      <c r="B22" s="3" t="s">
        <v>49</v>
      </c>
      <c r="C22" s="4" t="s">
        <v>54</v>
      </c>
      <c r="D22" s="4">
        <v>25</v>
      </c>
      <c r="E22" s="4">
        <v>4</v>
      </c>
      <c r="F22" s="4">
        <v>8</v>
      </c>
      <c r="G22" s="4">
        <v>13</v>
      </c>
      <c r="H22" s="4"/>
      <c r="I22" s="4"/>
      <c r="J22" s="4"/>
      <c r="K22" s="5">
        <f t="shared" si="3"/>
        <v>1</v>
      </c>
      <c r="L22" s="5">
        <f t="shared" si="1"/>
        <v>0.48</v>
      </c>
      <c r="M22" s="6">
        <f t="shared" si="2"/>
        <v>3.64</v>
      </c>
      <c r="N22" s="4">
        <v>68</v>
      </c>
      <c r="O22" s="4">
        <v>64</v>
      </c>
      <c r="P22" s="3" t="s">
        <v>68</v>
      </c>
    </row>
    <row r="23" spans="1:16" ht="15">
      <c r="A23" s="17" t="s">
        <v>38</v>
      </c>
      <c r="B23" s="17"/>
      <c r="C23" s="17"/>
      <c r="D23" s="18">
        <f>D20+D21+D22</f>
        <v>80</v>
      </c>
      <c r="E23" s="18">
        <f>E20+E21+E22</f>
        <v>23</v>
      </c>
      <c r="F23" s="18">
        <f>F20+F21+F22</f>
        <v>24</v>
      </c>
      <c r="G23" s="18">
        <f>G20+G21+G22</f>
        <v>33</v>
      </c>
      <c r="H23" s="20"/>
      <c r="I23" s="20"/>
      <c r="J23" s="19"/>
      <c r="K23" s="31">
        <f t="shared" si="3"/>
        <v>1</v>
      </c>
      <c r="L23" s="31">
        <f t="shared" si="1"/>
        <v>0.5875</v>
      </c>
      <c r="M23" s="32">
        <f t="shared" si="2"/>
        <v>3.875</v>
      </c>
      <c r="N23" s="20">
        <f>SUM(N20,N21,N22)</f>
        <v>204</v>
      </c>
      <c r="O23" s="20">
        <f>SUM(O20,O21,O22)</f>
        <v>194</v>
      </c>
      <c r="P23" s="20"/>
    </row>
    <row r="24" spans="1:16" ht="14.25">
      <c r="A24" s="9" t="s">
        <v>28</v>
      </c>
      <c r="B24" s="3" t="s">
        <v>46</v>
      </c>
      <c r="C24" s="4" t="s">
        <v>32</v>
      </c>
      <c r="D24" s="4">
        <v>25</v>
      </c>
      <c r="E24" s="4">
        <v>5</v>
      </c>
      <c r="F24" s="4">
        <v>13</v>
      </c>
      <c r="G24" s="4">
        <v>7</v>
      </c>
      <c r="H24" s="4"/>
      <c r="I24" s="4"/>
      <c r="J24" s="4"/>
      <c r="K24" s="25">
        <f t="shared" si="3"/>
        <v>1</v>
      </c>
      <c r="L24" s="5">
        <f t="shared" si="1"/>
        <v>0.72</v>
      </c>
      <c r="M24" s="6">
        <f t="shared" si="2"/>
        <v>3.92</v>
      </c>
      <c r="N24" s="4">
        <v>102</v>
      </c>
      <c r="O24" s="4">
        <v>99</v>
      </c>
      <c r="P24" s="3" t="s">
        <v>68</v>
      </c>
    </row>
    <row r="25" spans="1:16" ht="14.25">
      <c r="A25" s="10" t="s">
        <v>29</v>
      </c>
      <c r="B25" s="3" t="s">
        <v>46</v>
      </c>
      <c r="C25" s="8" t="s">
        <v>33</v>
      </c>
      <c r="D25" s="4">
        <v>25</v>
      </c>
      <c r="E25" s="4">
        <v>0</v>
      </c>
      <c r="F25" s="4">
        <v>6</v>
      </c>
      <c r="G25" s="4">
        <v>19</v>
      </c>
      <c r="H25" s="4"/>
      <c r="I25" s="4"/>
      <c r="J25" s="4"/>
      <c r="K25" s="5">
        <f t="shared" si="3"/>
        <v>1</v>
      </c>
      <c r="L25" s="5">
        <f t="shared" si="1"/>
        <v>0.24</v>
      </c>
      <c r="M25" s="6">
        <f t="shared" si="2"/>
        <v>3.24</v>
      </c>
      <c r="N25" s="4">
        <v>102</v>
      </c>
      <c r="O25" s="4">
        <v>99</v>
      </c>
      <c r="P25" s="3" t="s">
        <v>68</v>
      </c>
    </row>
    <row r="26" spans="1:16" ht="14.25">
      <c r="A26" s="10" t="s">
        <v>31</v>
      </c>
      <c r="B26" s="3" t="s">
        <v>46</v>
      </c>
      <c r="C26" s="8" t="s">
        <v>48</v>
      </c>
      <c r="D26" s="4">
        <v>24</v>
      </c>
      <c r="E26" s="4">
        <v>0</v>
      </c>
      <c r="F26" s="4">
        <v>11</v>
      </c>
      <c r="G26" s="4">
        <v>13</v>
      </c>
      <c r="H26" s="4"/>
      <c r="I26" s="4"/>
      <c r="J26" s="4"/>
      <c r="K26" s="5">
        <f t="shared" si="3"/>
        <v>1</v>
      </c>
      <c r="L26" s="5">
        <f t="shared" si="1"/>
        <v>0.4583333333333333</v>
      </c>
      <c r="M26" s="6">
        <f t="shared" si="2"/>
        <v>3.4583333333333335</v>
      </c>
      <c r="N26" s="4">
        <v>102</v>
      </c>
      <c r="O26" s="4">
        <v>99</v>
      </c>
      <c r="P26" s="3" t="s">
        <v>68</v>
      </c>
    </row>
    <row r="27" spans="1:16" ht="15">
      <c r="A27" s="17" t="s">
        <v>37</v>
      </c>
      <c r="B27" s="17"/>
      <c r="C27" s="17"/>
      <c r="D27" s="18">
        <f>D24+D25+D26</f>
        <v>74</v>
      </c>
      <c r="E27" s="18">
        <f>E24+E25+E26</f>
        <v>5</v>
      </c>
      <c r="F27" s="18">
        <f>F24+F25+F26</f>
        <v>30</v>
      </c>
      <c r="G27" s="18">
        <f>G24+G25+G26</f>
        <v>39</v>
      </c>
      <c r="H27" s="19"/>
      <c r="I27" s="19"/>
      <c r="J27" s="19"/>
      <c r="K27" s="31">
        <f>(E27+F27+G27+I27)/D27</f>
        <v>1</v>
      </c>
      <c r="L27" s="31">
        <f>(F27+E27)/D27</f>
        <v>0.47297297297297297</v>
      </c>
      <c r="M27" s="32">
        <f t="shared" si="2"/>
        <v>3.5405405405405403</v>
      </c>
      <c r="N27" s="20">
        <f>SUM(N24,N25,N26)</f>
        <v>306</v>
      </c>
      <c r="O27" s="20">
        <f>SUM(O24,O25,O26)</f>
        <v>297</v>
      </c>
      <c r="P27" s="20"/>
    </row>
    <row r="28" spans="1:16" ht="15">
      <c r="A28" s="21">
        <v>16</v>
      </c>
      <c r="B28" s="3" t="s">
        <v>47</v>
      </c>
      <c r="C28" s="23">
        <v>10</v>
      </c>
      <c r="D28" s="18">
        <v>21</v>
      </c>
      <c r="E28" s="18">
        <v>4</v>
      </c>
      <c r="F28" s="18">
        <v>6</v>
      </c>
      <c r="G28" s="18">
        <v>11</v>
      </c>
      <c r="H28" s="19"/>
      <c r="I28" s="19"/>
      <c r="J28" s="19"/>
      <c r="K28" s="31">
        <f>(E28+F28+G28+I28)/D28</f>
        <v>1</v>
      </c>
      <c r="L28" s="31">
        <f>(F28+E28)/D28</f>
        <v>0.47619047619047616</v>
      </c>
      <c r="M28" s="32">
        <f>(E28*5+F28*4+G28*3+H28*2)/D28</f>
        <v>3.6666666666666665</v>
      </c>
      <c r="N28" s="20">
        <v>102</v>
      </c>
      <c r="O28" s="20">
        <v>102</v>
      </c>
      <c r="P28" s="20"/>
    </row>
    <row r="29" spans="1:16" ht="15">
      <c r="A29" s="21">
        <v>17</v>
      </c>
      <c r="B29" s="3" t="s">
        <v>46</v>
      </c>
      <c r="C29" s="23">
        <v>11</v>
      </c>
      <c r="D29" s="18">
        <v>21</v>
      </c>
      <c r="E29" s="18">
        <v>7</v>
      </c>
      <c r="F29" s="18">
        <v>11</v>
      </c>
      <c r="G29" s="18">
        <v>3</v>
      </c>
      <c r="H29" s="19"/>
      <c r="I29" s="19"/>
      <c r="J29" s="19"/>
      <c r="K29" s="31">
        <f>(E29+F29+G29+I29)/D29</f>
        <v>1</v>
      </c>
      <c r="L29" s="31">
        <f>(F29+E29)/D29</f>
        <v>0.8571428571428571</v>
      </c>
      <c r="M29" s="32">
        <f>(E29*5+F29*4+G29*3+H29*2)/D29</f>
        <v>4.190476190476191</v>
      </c>
      <c r="N29" s="20">
        <v>102</v>
      </c>
      <c r="O29" s="20">
        <v>99</v>
      </c>
      <c r="P29" s="20" t="s">
        <v>64</v>
      </c>
    </row>
    <row r="30" spans="1:16" ht="15">
      <c r="A30" s="21"/>
      <c r="B30" s="3" t="s">
        <v>61</v>
      </c>
      <c r="C30" s="18"/>
      <c r="D30" s="18">
        <f>SUM(D28:D29)</f>
        <v>42</v>
      </c>
      <c r="E30" s="18">
        <f>SUM(E28:E29)</f>
        <v>11</v>
      </c>
      <c r="F30" s="18">
        <f>SUM(F28:F29)</f>
        <v>17</v>
      </c>
      <c r="G30" s="18">
        <f>SUM(G28:G29)</f>
        <v>14</v>
      </c>
      <c r="H30" s="19"/>
      <c r="I30" s="19"/>
      <c r="J30" s="19"/>
      <c r="K30" s="31">
        <f>(E30+F30+G30+I30)/D30</f>
        <v>1</v>
      </c>
      <c r="L30" s="31">
        <f>(F30+E30)/D30</f>
        <v>0.6666666666666666</v>
      </c>
      <c r="M30" s="32">
        <f>(E30*5+F30*4+G30*3+H30*2)/D30</f>
        <v>3.9285714285714284</v>
      </c>
      <c r="N30" s="18">
        <f>SUM(N28:N29)</f>
        <v>204</v>
      </c>
      <c r="O30" s="18">
        <f>SUM(O28:O29)</f>
        <v>201</v>
      </c>
      <c r="P30" s="20"/>
    </row>
    <row r="31" spans="1:16" ht="15.75">
      <c r="A31" s="50" t="s">
        <v>60</v>
      </c>
      <c r="B31" s="51"/>
      <c r="C31" s="52"/>
      <c r="D31" s="26">
        <f>D10+D15+D19+D23+D27+D30</f>
        <v>464</v>
      </c>
      <c r="E31" s="26">
        <f>E10+E15+E19+E23+E27+E30</f>
        <v>103</v>
      </c>
      <c r="F31" s="26">
        <f>F10+F15+F19+F23+F27+F30</f>
        <v>201</v>
      </c>
      <c r="G31" s="26">
        <f>G10+G15+G19+G23+G27+G30</f>
        <v>164</v>
      </c>
      <c r="H31" s="27"/>
      <c r="I31" s="27"/>
      <c r="J31" s="27"/>
      <c r="K31" s="31">
        <f>(E31+F31+G31+I31)/D31</f>
        <v>1.0086206896551724</v>
      </c>
      <c r="L31" s="31">
        <f>(F31+E31)/D31</f>
        <v>0.6551724137931034</v>
      </c>
      <c r="M31" s="32">
        <f>(E31*5+F31*4+G31*3+H31*2)/D31</f>
        <v>3.9030172413793105</v>
      </c>
      <c r="N31" s="26">
        <f>N10+N15+N19+N23+N27+N30</f>
        <v>1496</v>
      </c>
      <c r="O31" s="26">
        <f>O10+O15+O19+O23+O27+O30</f>
        <v>1463</v>
      </c>
      <c r="P31" s="30"/>
    </row>
    <row r="34" ht="19.5" customHeight="1"/>
  </sheetData>
  <sheetProtection/>
  <mergeCells count="4">
    <mergeCell ref="A1:P1"/>
    <mergeCell ref="A3:P3"/>
    <mergeCell ref="N4:O4"/>
    <mergeCell ref="A31:C31"/>
  </mergeCells>
  <printOptions/>
  <pageMargins left="0.56" right="0.43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2" sqref="I2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1" sqref="D3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Komp10</dc:creator>
  <cp:keywords/>
  <dc:description/>
  <cp:lastModifiedBy>Admin</cp:lastModifiedBy>
  <cp:lastPrinted>2015-01-09T05:44:05Z</cp:lastPrinted>
  <dcterms:created xsi:type="dcterms:W3CDTF">2005-01-12T05:33:23Z</dcterms:created>
  <dcterms:modified xsi:type="dcterms:W3CDTF">2015-06-28T14:27:17Z</dcterms:modified>
  <cp:category/>
  <cp:version/>
  <cp:contentType/>
  <cp:contentStatus/>
</cp:coreProperties>
</file>